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dc39281703eb3/2020/CAPGI/Deliverables 2020/"/>
    </mc:Choice>
  </mc:AlternateContent>
  <xr:revisionPtr revIDLastSave="1" documentId="8_{2DD19010-3D7D-40D9-A1D3-45DF1B28FEC9}" xr6:coauthVersionLast="45" xr6:coauthVersionMax="45" xr10:uidLastSave="{F0299CD7-0444-4AC5-B098-A3E832F86393}"/>
  <bookViews>
    <workbookView minimized="1" xWindow="2960" yWindow="2960" windowWidth="16920" windowHeight="10540" xr2:uid="{B94DC020-2FB7-4B51-85DD-D16B357FE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  <c r="D92" i="1"/>
  <c r="D58" i="1"/>
  <c r="E90" i="1"/>
  <c r="C90" i="1"/>
  <c r="D90" i="1"/>
  <c r="C92" i="1"/>
  <c r="B90" i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tc={617AB502-620F-494B-997E-7AA2D1A7FFFF}</author>
    <author>tc={A52320C0-8A1A-4A3D-9596-9BBEDD38551E}</author>
    <author>tc={AD99E840-5725-4A86-91E8-834431F42A6F}</author>
    <author>tc={FFC946B0-5F42-4263-B74C-5084247FA3B4}</author>
    <author>tc={E232D3F7-AABF-42BD-AD89-F1D26A85C4D5}</author>
    <author>tc={52A6031B-8D66-4DBD-92F5-6DC8ACBFCC81}</author>
    <author>tc={A6796D4E-3B28-4D7F-B3C3-594560B9094E}</author>
    <author>tc={8C4C3A51-794A-4669-BF40-0856DB93AE40}</author>
    <author>tc={A18360D7-01EC-4D2F-9436-9CF5B354CAE5}</author>
    <author>tc={56FC8EF6-B1BB-41C3-A5B6-A6B9FF661BAE}</author>
    <author>tc={81D9C9BE-3E07-4705-A07D-1E34BB85C54B}</author>
    <author>tc={D53CBD5F-C974-477B-A595-A90DF461A621}</author>
  </authors>
  <commentList>
    <comment ref="E14" authorId="0" shapeId="0" xr:uid="{617AB502-620F-494B-997E-7AA2D1A7FFFF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 private stakeholders would have to repay SIB investor if intervention works.  This could come with x year lag but for simplicity I assume at end of each year.</t>
      </text>
    </comment>
    <comment ref="C18" authorId="1" shapeId="0" xr:uid="{A52320C0-8A1A-4A3D-9596-9BBEDD38551E}">
      <text>
        <t>[Threaded comment]
Your version of Excel allows you to read this threaded comment; however, any edits to it will get removed if the file is opened in a newer version of Excel. Learn more: https://go.microsoft.com/fwlink/?linkid=870924
Comment:
    in essense, stakeholders are paying 3rd party 10 to bear risk of actual V &lt; C.  note: reinsurance payment will probably be fixed at 10, so they still bear risk that actual V &lt; C + 10.</t>
      </text>
    </comment>
    <comment ref="D22" authorId="2" shapeId="0" xr:uid="{AD99E840-5725-4A86-91E8-834431F42A6F}">
      <text>
        <t>[Threaded comment]
Your version of Excel allows you to read this threaded comment; however, any edits to it will get removed if the file is opened in a newer version of Excel. Learn more: https://go.microsoft.com/fwlink/?linkid=870924
Comment:
    26 = 25+1(interest) of this is payback to private investor, 25 is toward C of year 2</t>
      </text>
    </comment>
    <comment ref="D30" authorId="3" shapeId="0" xr:uid="{FFC946B0-5F42-4263-B74C-5084247FA3B4}">
      <text>
        <t>[Threaded comment]
Your version of Excel allows you to read this threaded comment; however, any edits to it will get removed if the file is opened in a newer version of Excel. Learn more: https://go.microsoft.com/fwlink/?linkid=870924
Comment:
    15 = annual surplus split in proportion to that year's contribution toward C, 25 = capital payback and 1 = interest on first 25</t>
      </text>
    </comment>
    <comment ref="D36" authorId="4" shapeId="0" xr:uid="{E232D3F7-AABF-42BD-AD89-F1D26A85C4D5}">
      <text>
        <t>[Threaded comment]
Your version of Excel allows you to read this threaded comment; however, any edits to it will get removed if the file is opened in a newer version of Excel. Learn more: https://go.microsoft.com/fwlink/?linkid=870924
Comment:
    50 is toward C, 25 is capital payback and 2 is interest on capital to PI</t>
      </text>
    </comment>
    <comment ref="D44" authorId="5" shapeId="0" xr:uid="{52A6031B-8D66-4DBD-92F5-6DC8ACBFCC81}">
      <text>
        <t>[Threaded comment]
Your version of Excel allows you to read this threaded comment; however, any edits to it will get removed if the file is opened in a newer version of Excel. Learn more: https://go.microsoft.com/fwlink/?linkid=870924
Comment:
    10 from surplus, 25 = capital payback  and 2 from interest on 2nd 25 of original capital</t>
      </text>
    </comment>
    <comment ref="D50" authorId="6" shapeId="0" xr:uid="{A6796D4E-3B28-4D7F-B3C3-594560B9094E}">
      <text>
        <t>[Threaded comment]
Your version of Excel allows you to read this threaded comment; however, any edits to it will get removed if the file is opened in a newer version of Excel. Learn more: https://go.microsoft.com/fwlink/?linkid=870924
Comment:
    75 is toward C, 28 is payback</t>
      </text>
    </comment>
    <comment ref="D58" authorId="7" shapeId="0" xr:uid="{8C4C3A51-794A-4669-BF40-0856DB93AE40}">
      <text>
        <t>[Threaded comment]
Your version of Excel allows you to read this threaded comment; however, any edits to it will get removed if the file is opened in a newer version of Excel. Learn more: https://go.microsoft.com/fwlink/?linkid=870924
Comment:
    5 is share of surplus and 25 = capital payoff and 3 is interest from the 25 paid off this period</t>
      </text>
    </comment>
    <comment ref="D64" authorId="8" shapeId="0" xr:uid="{A18360D7-01EC-4D2F-9436-9CF5B354CAE5}">
      <text>
        <t>[Threaded comment]
Your version of Excel allows you to read this threaded comment; however, any edits to it will get removed if the file is opened in a newer version of Excel. Learn more: https://go.microsoft.com/fwlink/?linkid=870924
Comment:
    100 is toward C, 25 is last capital installment and 4 is interest on that</t>
      </text>
    </comment>
    <comment ref="D72" authorId="9" shapeId="0" xr:uid="{56FC8EF6-B1BB-41C3-A5B6-A6B9FF661BA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for interest for deferred payback, COULD be paid back earlier our of stakeholder retentions</t>
      </text>
    </comment>
    <comment ref="D78" authorId="10" shapeId="0" xr:uid="{81D9C9BE-3E07-4705-A07D-1E34BB85C54B}">
      <text>
        <t>[Threaded comment]
Your version of Excel allows you to read this threaded comment; however, any edits to it will get removed if the file is opened in a newer version of Excel. Learn more: https://go.microsoft.com/fwlink/?linkid=870924
Comment:
    100 is toward C</t>
      </text>
    </comment>
    <comment ref="C92" authorId="11" shapeId="0" xr:uid="{D53CBD5F-C974-477B-A595-A90DF461A62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assumes they put the full C = 100 in reserve for reinsurance contract.  If they put half that, then ROI would be 20%.</t>
      </text>
    </comment>
  </commentList>
</comments>
</file>

<file path=xl/sharedStrings.xml><?xml version="1.0" encoding="utf-8"?>
<sst xmlns="http://schemas.openxmlformats.org/spreadsheetml/2006/main" count="53" uniqueCount="23">
  <si>
    <t>CAPGI pure</t>
  </si>
  <si>
    <t xml:space="preserve">Re-insurance </t>
  </si>
  <si>
    <t>YEAR 1</t>
  </si>
  <si>
    <t>YEAR 2</t>
  </si>
  <si>
    <t>Test Case: Intervention Value = 120, Cost = 100</t>
  </si>
  <si>
    <t>3rd party investor reaps</t>
  </si>
  <si>
    <t>local stakeholders retain</t>
  </si>
  <si>
    <t xml:space="preserve">VALUE DELIVERED </t>
  </si>
  <si>
    <t>Social Impact Bond</t>
  </si>
  <si>
    <t>YEAR 3</t>
  </si>
  <si>
    <t>Timed Joint Venture</t>
  </si>
  <si>
    <t>YEAR 4</t>
  </si>
  <si>
    <t>YEAR 5</t>
  </si>
  <si>
    <t>TJV: investor pays 100% of C in year 1, 75% in year 2, 50% in year 3, 25% in year 4, 0% in year 5</t>
  </si>
  <si>
    <t xml:space="preserve"> </t>
  </si>
  <si>
    <t>YEAR 6</t>
  </si>
  <si>
    <t>local private stakeholders pay upfront</t>
  </si>
  <si>
    <t>3rd party investor pays upfront</t>
  </si>
  <si>
    <t>local private stakeholders pay ex post</t>
  </si>
  <si>
    <t>local stakeholders pay ex post</t>
  </si>
  <si>
    <t>average ROI 3rd party investor</t>
  </si>
  <si>
    <t>average ROI for local stakeholders</t>
  </si>
  <si>
    <t>APPENDIX 7: Scenarios for Financing Upstream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</si>
</sst>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9" fontId="0" fillId="0" borderId="0" xfId="1" applyFont="1"/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n Nichols" id="{138934E4-759E-4A7E-AA52-E98E1098628D}" userId="0d9dc39281703eb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0-03-19T19:43:16.78" personId="{138934E4-759E-4A7E-AA52-E98E1098628D}" id="{617AB502-620F-494B-997E-7AA2D1A7FFFF}">
    <text>Local private stakeholders would have to repay SIB investor if intervention works.  This could come with x year lag but for simplicity I assume at end of each year.</text>
  </threadedComment>
  <threadedComment ref="C18" dT="2020-03-19T14:51:05.54" personId="{138934E4-759E-4A7E-AA52-E98E1098628D}" id="{A52320C0-8A1A-4A3D-9596-9BBEDD38551E}">
    <text>in essense, stakeholders are paying 3rd party 10 to bear risk of actual V &lt; C.  note: reinsurance payment will probably be fixed at 10, so they still bear risk that actual V &lt; C + 10.</text>
  </threadedComment>
  <threadedComment ref="D22" dT="2020-03-19T14:28:10.70" personId="{138934E4-759E-4A7E-AA52-E98E1098628D}" id="{AD99E840-5725-4A86-91E8-834431F42A6F}">
    <text>26 = 25+1(interest) of this is payback to private investor, 25 is toward C of year 2</text>
  </threadedComment>
  <threadedComment ref="D30" dT="2020-03-19T15:00:00.39" personId="{138934E4-759E-4A7E-AA52-E98E1098628D}" id="{FFC946B0-5F42-4263-B74C-5084247FA3B4}">
    <text>15 = annual surplus split in proportion to that year's contribution toward C, 25 = capital payback and 1 = interest on first 25</text>
  </threadedComment>
  <threadedComment ref="D36" dT="2020-03-19T14:28:39.00" personId="{138934E4-759E-4A7E-AA52-E98E1098628D}" id="{E232D3F7-AABF-42BD-AD89-F1D26A85C4D5}">
    <text>50 is toward C, 25 is capital payback and 2 is interest on capital to PI</text>
  </threadedComment>
  <threadedComment ref="D44" dT="2020-03-19T18:28:23.24" personId="{138934E4-759E-4A7E-AA52-E98E1098628D}" id="{52A6031B-8D66-4DBD-92F5-6DC8ACBFCC81}">
    <text>10 from surplus, 25 = capital payback  and 2 from interest on 2nd 25 of original capital</text>
  </threadedComment>
  <threadedComment ref="D50" dT="2020-03-19T14:31:40.05" personId="{138934E4-759E-4A7E-AA52-E98E1098628D}" id="{A6796D4E-3B28-4D7F-B3C3-594560B9094E}">
    <text>75 is toward C, 28 is payback</text>
  </threadedComment>
  <threadedComment ref="D58" dT="2020-03-19T18:41:43.13" personId="{138934E4-759E-4A7E-AA52-E98E1098628D}" id="{8C4C3A51-794A-4669-BF40-0856DB93AE40}">
    <text>5 is share of surplus and 25 = capital payoff and 3 is interest from the 25 paid off this period</text>
  </threadedComment>
  <threadedComment ref="D64" dT="2020-03-19T14:32:13.21" personId="{138934E4-759E-4A7E-AA52-E98E1098628D}" id="{A18360D7-01EC-4D2F-9436-9CF5B354CAE5}">
    <text>100 is toward C, 25 is last capital installment and 4 is interest on that</text>
  </threadedComment>
  <threadedComment ref="D72" dT="2020-03-19T14:32:47.16" personId="{138934E4-759E-4A7E-AA52-E98E1098628D}" id="{56FC8EF6-B1BB-41C3-A5B6-A6B9FF661BAE}">
    <text>this is for interest for deferred payback, COULD be paid back earlier our of stakeholder retentions</text>
  </threadedComment>
  <threadedComment ref="D78" dT="2020-03-19T14:32:13.21" personId="{138934E4-759E-4A7E-AA52-E98E1098628D}" id="{81D9C9BE-3E07-4705-A07D-1E34BB85C54B}">
    <text>100 is toward C</text>
  </threadedComment>
  <threadedComment ref="C92" dT="2020-03-19T20:34:41.67" personId="{138934E4-759E-4A7E-AA52-E98E1098628D}" id="{D53CBD5F-C974-477B-A595-A90DF461A621}">
    <text>this assumes they put the full C = 100 in reserve for reinsurance contract.  If they put half that, then ROI would be 20%.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D3A4-1601-49BC-A835-0FE174CDC45B}">
  <dimension ref="A1:E92"/>
  <sheetViews>
    <sheetView tabSelected="1" zoomScaleNormal="100" workbookViewId="0"/>
  </sheetViews>
  <sheetFormatPr defaultRowHeight="14.5" x14ac:dyDescent="0.35"/>
  <cols>
    <col min="1" max="1" width="52.1796875" style="1" customWidth="1"/>
    <col min="2" max="3" width="16.6328125" customWidth="1"/>
    <col min="4" max="4" width="18.90625" style="1" customWidth="1"/>
    <col min="5" max="5" width="16.6328125" customWidth="1"/>
  </cols>
  <sheetData>
    <row r="1" spans="1:5" x14ac:dyDescent="0.35">
      <c r="A1" s="2" t="s">
        <v>22</v>
      </c>
      <c r="B1" s="3"/>
      <c r="C1" s="3"/>
      <c r="D1" s="2"/>
      <c r="E1" s="3"/>
    </row>
    <row r="2" spans="1:5" x14ac:dyDescent="0.35">
      <c r="A2" s="2"/>
      <c r="B2" s="3"/>
      <c r="C2" s="3"/>
      <c r="D2" s="2"/>
      <c r="E2" s="3"/>
    </row>
    <row r="3" spans="1:5" x14ac:dyDescent="0.35">
      <c r="A3" s="2" t="s">
        <v>4</v>
      </c>
      <c r="B3" s="3"/>
      <c r="C3" s="3"/>
      <c r="D3" s="2"/>
      <c r="E3" s="3"/>
    </row>
    <row r="4" spans="1:5" ht="72.5" customHeight="1" x14ac:dyDescent="0.35">
      <c r="A4" s="2" t="s">
        <v>14</v>
      </c>
      <c r="B4" s="3"/>
      <c r="C4" s="3"/>
      <c r="D4" s="7" t="s">
        <v>13</v>
      </c>
      <c r="E4" s="7"/>
    </row>
    <row r="5" spans="1:5" x14ac:dyDescent="0.35">
      <c r="A5" s="2"/>
      <c r="B5" s="3" t="s">
        <v>0</v>
      </c>
      <c r="C5" s="3" t="s">
        <v>1</v>
      </c>
      <c r="D5" s="2" t="s">
        <v>10</v>
      </c>
      <c r="E5" s="3" t="s">
        <v>8</v>
      </c>
    </row>
    <row r="6" spans="1:5" x14ac:dyDescent="0.35">
      <c r="A6" s="1" t="s">
        <v>2</v>
      </c>
    </row>
    <row r="8" spans="1:5" x14ac:dyDescent="0.35">
      <c r="A8" s="1" t="s">
        <v>16</v>
      </c>
      <c r="B8">
        <v>100</v>
      </c>
      <c r="C8">
        <v>110</v>
      </c>
      <c r="D8" s="1">
        <v>0</v>
      </c>
      <c r="E8">
        <v>0</v>
      </c>
    </row>
    <row r="10" spans="1:5" x14ac:dyDescent="0.35">
      <c r="A10" s="1" t="s">
        <v>17</v>
      </c>
      <c r="B10">
        <v>0</v>
      </c>
      <c r="C10">
        <v>0</v>
      </c>
      <c r="D10" s="1">
        <v>100</v>
      </c>
      <c r="E10">
        <v>100</v>
      </c>
    </row>
    <row r="12" spans="1:5" x14ac:dyDescent="0.35">
      <c r="A12" s="1" t="s">
        <v>7</v>
      </c>
      <c r="B12">
        <v>120</v>
      </c>
      <c r="C12">
        <v>120</v>
      </c>
      <c r="D12" s="1">
        <v>120</v>
      </c>
      <c r="E12">
        <v>120</v>
      </c>
    </row>
    <row r="14" spans="1:5" x14ac:dyDescent="0.35">
      <c r="A14" s="1" t="s">
        <v>18</v>
      </c>
      <c r="B14">
        <v>0</v>
      </c>
      <c r="C14">
        <v>0</v>
      </c>
      <c r="D14" s="1">
        <v>0</v>
      </c>
      <c r="E14">
        <v>119</v>
      </c>
    </row>
    <row r="16" spans="1:5" x14ac:dyDescent="0.35">
      <c r="A16" s="1" t="s">
        <v>5</v>
      </c>
      <c r="B16">
        <v>0</v>
      </c>
      <c r="C16">
        <v>10</v>
      </c>
      <c r="D16" s="1">
        <v>20</v>
      </c>
      <c r="E16">
        <v>119</v>
      </c>
    </row>
    <row r="18" spans="1:5" x14ac:dyDescent="0.35">
      <c r="A18" s="1" t="s">
        <v>6</v>
      </c>
      <c r="B18">
        <v>20</v>
      </c>
      <c r="C18">
        <v>10</v>
      </c>
      <c r="D18" s="1">
        <v>0</v>
      </c>
      <c r="E18">
        <v>1</v>
      </c>
    </row>
    <row r="20" spans="1:5" x14ac:dyDescent="0.35">
      <c r="A20" s="1" t="s">
        <v>3</v>
      </c>
    </row>
    <row r="22" spans="1:5" x14ac:dyDescent="0.35">
      <c r="A22" s="1" t="s">
        <v>16</v>
      </c>
      <c r="B22">
        <v>100</v>
      </c>
      <c r="C22">
        <v>110</v>
      </c>
      <c r="D22" s="1">
        <f xml:space="preserve"> 25 + 25 +1</f>
        <v>51</v>
      </c>
      <c r="E22">
        <v>0</v>
      </c>
    </row>
    <row r="24" spans="1:5" x14ac:dyDescent="0.35">
      <c r="A24" s="1" t="s">
        <v>17</v>
      </c>
      <c r="B24">
        <v>0</v>
      </c>
      <c r="C24">
        <v>0</v>
      </c>
      <c r="D24" s="1">
        <v>75</v>
      </c>
      <c r="E24">
        <v>100</v>
      </c>
    </row>
    <row r="26" spans="1:5" x14ac:dyDescent="0.35">
      <c r="A26" s="1" t="s">
        <v>7</v>
      </c>
      <c r="B26">
        <v>120</v>
      </c>
      <c r="C26">
        <v>120</v>
      </c>
      <c r="D26" s="1">
        <v>120</v>
      </c>
      <c r="E26">
        <v>120</v>
      </c>
    </row>
    <row r="28" spans="1:5" x14ac:dyDescent="0.35">
      <c r="A28" s="1" t="s">
        <v>18</v>
      </c>
      <c r="B28">
        <v>0</v>
      </c>
      <c r="C28">
        <v>0</v>
      </c>
      <c r="D28" s="1">
        <v>0</v>
      </c>
      <c r="E28">
        <v>119</v>
      </c>
    </row>
    <row r="30" spans="1:5" x14ac:dyDescent="0.35">
      <c r="A30" s="1" t="s">
        <v>5</v>
      </c>
      <c r="B30">
        <v>0</v>
      </c>
      <c r="C30">
        <v>10</v>
      </c>
      <c r="D30" s="1">
        <v>41</v>
      </c>
      <c r="E30">
        <v>119</v>
      </c>
    </row>
    <row r="32" spans="1:5" x14ac:dyDescent="0.35">
      <c r="A32" s="1" t="s">
        <v>6</v>
      </c>
      <c r="B32">
        <v>20</v>
      </c>
      <c r="C32">
        <v>10</v>
      </c>
      <c r="D32" s="1">
        <v>5</v>
      </c>
      <c r="E32">
        <v>1</v>
      </c>
    </row>
    <row r="34" spans="1:5" x14ac:dyDescent="0.35">
      <c r="A34" s="1" t="s">
        <v>9</v>
      </c>
    </row>
    <row r="36" spans="1:5" x14ac:dyDescent="0.35">
      <c r="A36" s="1" t="s">
        <v>16</v>
      </c>
      <c r="B36">
        <v>100</v>
      </c>
      <c r="C36">
        <v>110</v>
      </c>
      <c r="D36" s="1">
        <v>77</v>
      </c>
      <c r="E36">
        <v>0</v>
      </c>
    </row>
    <row r="38" spans="1:5" x14ac:dyDescent="0.35">
      <c r="A38" s="1" t="s">
        <v>17</v>
      </c>
      <c r="B38">
        <v>0</v>
      </c>
      <c r="C38">
        <v>0</v>
      </c>
      <c r="D38" s="1">
        <v>50</v>
      </c>
      <c r="E38">
        <v>100</v>
      </c>
    </row>
    <row r="40" spans="1:5" x14ac:dyDescent="0.35">
      <c r="A40" s="1" t="s">
        <v>7</v>
      </c>
      <c r="B40">
        <v>120</v>
      </c>
      <c r="C40">
        <v>120</v>
      </c>
      <c r="D40" s="1">
        <v>120</v>
      </c>
      <c r="E40">
        <v>120</v>
      </c>
    </row>
    <row r="42" spans="1:5" x14ac:dyDescent="0.35">
      <c r="A42" s="1" t="s">
        <v>18</v>
      </c>
      <c r="B42">
        <v>0</v>
      </c>
      <c r="C42">
        <v>0</v>
      </c>
      <c r="D42" s="1">
        <v>0</v>
      </c>
      <c r="E42">
        <v>119</v>
      </c>
    </row>
    <row r="44" spans="1:5" x14ac:dyDescent="0.35">
      <c r="A44" s="1" t="s">
        <v>5</v>
      </c>
      <c r="B44">
        <v>0</v>
      </c>
      <c r="C44">
        <v>10</v>
      </c>
      <c r="D44" s="1">
        <v>37</v>
      </c>
      <c r="E44">
        <v>119</v>
      </c>
    </row>
    <row r="46" spans="1:5" x14ac:dyDescent="0.35">
      <c r="A46" s="1" t="s">
        <v>6</v>
      </c>
      <c r="B46">
        <v>20</v>
      </c>
      <c r="C46">
        <v>10</v>
      </c>
      <c r="D46" s="1">
        <v>10</v>
      </c>
      <c r="E46">
        <v>1</v>
      </c>
    </row>
    <row r="48" spans="1:5" x14ac:dyDescent="0.35">
      <c r="A48" s="1" t="s">
        <v>11</v>
      </c>
    </row>
    <row r="50" spans="1:5" x14ac:dyDescent="0.35">
      <c r="A50" s="1" t="s">
        <v>16</v>
      </c>
      <c r="B50">
        <v>100</v>
      </c>
      <c r="C50">
        <v>110</v>
      </c>
      <c r="D50" s="1">
        <v>103</v>
      </c>
      <c r="E50">
        <v>0</v>
      </c>
    </row>
    <row r="52" spans="1:5" x14ac:dyDescent="0.35">
      <c r="A52" s="1" t="s">
        <v>17</v>
      </c>
      <c r="B52">
        <v>0</v>
      </c>
      <c r="C52">
        <v>0</v>
      </c>
      <c r="D52" s="1">
        <v>25</v>
      </c>
      <c r="E52">
        <v>100</v>
      </c>
    </row>
    <row r="54" spans="1:5" x14ac:dyDescent="0.35">
      <c r="A54" s="1" t="s">
        <v>7</v>
      </c>
      <c r="B54">
        <v>120</v>
      </c>
      <c r="C54">
        <v>120</v>
      </c>
      <c r="D54" s="1">
        <v>120</v>
      </c>
      <c r="E54">
        <v>120</v>
      </c>
    </row>
    <row r="56" spans="1:5" x14ac:dyDescent="0.35">
      <c r="A56" s="1" t="s">
        <v>18</v>
      </c>
      <c r="B56">
        <v>0</v>
      </c>
      <c r="C56">
        <v>0</v>
      </c>
      <c r="D56" s="1">
        <v>0</v>
      </c>
      <c r="E56">
        <v>119</v>
      </c>
    </row>
    <row r="58" spans="1:5" x14ac:dyDescent="0.35">
      <c r="A58" s="1" t="s">
        <v>5</v>
      </c>
      <c r="B58">
        <v>0</v>
      </c>
      <c r="C58">
        <v>10</v>
      </c>
      <c r="D58" s="1">
        <f>5+25+3</f>
        <v>33</v>
      </c>
      <c r="E58">
        <v>119</v>
      </c>
    </row>
    <row r="60" spans="1:5" x14ac:dyDescent="0.35">
      <c r="A60" s="1" t="s">
        <v>6</v>
      </c>
      <c r="B60">
        <v>20</v>
      </c>
      <c r="C60">
        <v>10</v>
      </c>
      <c r="D60" s="1">
        <v>15</v>
      </c>
      <c r="E60">
        <v>1</v>
      </c>
    </row>
    <row r="62" spans="1:5" x14ac:dyDescent="0.35">
      <c r="A62" s="1" t="s">
        <v>12</v>
      </c>
    </row>
    <row r="64" spans="1:5" x14ac:dyDescent="0.35">
      <c r="A64" s="1" t="s">
        <v>16</v>
      </c>
      <c r="B64">
        <v>100</v>
      </c>
      <c r="C64">
        <v>110</v>
      </c>
      <c r="D64" s="1">
        <v>129</v>
      </c>
      <c r="E64">
        <v>0</v>
      </c>
    </row>
    <row r="66" spans="1:5" x14ac:dyDescent="0.35">
      <c r="A66" s="1" t="s">
        <v>17</v>
      </c>
      <c r="B66">
        <v>0</v>
      </c>
      <c r="C66">
        <v>0</v>
      </c>
      <c r="D66" s="1">
        <v>0</v>
      </c>
      <c r="E66">
        <v>100</v>
      </c>
    </row>
    <row r="68" spans="1:5" x14ac:dyDescent="0.35">
      <c r="A68" s="1" t="s">
        <v>7</v>
      </c>
      <c r="B68">
        <v>120</v>
      </c>
      <c r="C68">
        <v>120</v>
      </c>
      <c r="D68" s="1">
        <v>120</v>
      </c>
      <c r="E68">
        <v>120</v>
      </c>
    </row>
    <row r="70" spans="1:5" x14ac:dyDescent="0.35">
      <c r="A70" s="1" t="s">
        <v>18</v>
      </c>
      <c r="B70">
        <v>0</v>
      </c>
      <c r="C70">
        <v>0</v>
      </c>
      <c r="D70" s="1">
        <v>0</v>
      </c>
      <c r="E70">
        <v>119</v>
      </c>
    </row>
    <row r="72" spans="1:5" x14ac:dyDescent="0.35">
      <c r="A72" s="1" t="s">
        <v>5</v>
      </c>
      <c r="B72">
        <v>0</v>
      </c>
      <c r="C72">
        <v>10</v>
      </c>
      <c r="D72" s="1">
        <v>29</v>
      </c>
      <c r="E72">
        <v>119</v>
      </c>
    </row>
    <row r="74" spans="1:5" x14ac:dyDescent="0.35">
      <c r="A74" s="1" t="s">
        <v>6</v>
      </c>
      <c r="B74">
        <v>20</v>
      </c>
      <c r="C74">
        <v>10</v>
      </c>
      <c r="D74" s="1">
        <v>20</v>
      </c>
      <c r="E74">
        <v>1</v>
      </c>
    </row>
    <row r="76" spans="1:5" x14ac:dyDescent="0.35">
      <c r="A76" s="1" t="s">
        <v>15</v>
      </c>
    </row>
    <row r="78" spans="1:5" x14ac:dyDescent="0.35">
      <c r="A78" s="1" t="s">
        <v>16</v>
      </c>
      <c r="B78">
        <v>100</v>
      </c>
      <c r="C78">
        <v>110</v>
      </c>
      <c r="D78" s="1">
        <v>100</v>
      </c>
      <c r="E78">
        <v>0</v>
      </c>
    </row>
    <row r="80" spans="1:5" x14ac:dyDescent="0.35">
      <c r="A80" s="1" t="s">
        <v>17</v>
      </c>
      <c r="B80">
        <v>0</v>
      </c>
      <c r="C80">
        <v>0</v>
      </c>
      <c r="D80" s="1">
        <v>0</v>
      </c>
      <c r="E80">
        <v>100</v>
      </c>
    </row>
    <row r="82" spans="1:5" x14ac:dyDescent="0.35">
      <c r="A82" s="1" t="s">
        <v>7</v>
      </c>
      <c r="B82">
        <v>120</v>
      </c>
      <c r="C82">
        <v>120</v>
      </c>
      <c r="D82" s="1">
        <v>120</v>
      </c>
      <c r="E82">
        <v>120</v>
      </c>
    </row>
    <row r="84" spans="1:5" x14ac:dyDescent="0.35">
      <c r="A84" s="1" t="s">
        <v>19</v>
      </c>
      <c r="B84">
        <v>0</v>
      </c>
      <c r="C84">
        <v>0</v>
      </c>
      <c r="D84" s="1">
        <v>0</v>
      </c>
      <c r="E84">
        <v>119</v>
      </c>
    </row>
    <row r="86" spans="1:5" x14ac:dyDescent="0.35">
      <c r="A86" s="1" t="s">
        <v>5</v>
      </c>
      <c r="B86">
        <v>0</v>
      </c>
      <c r="C86">
        <v>10</v>
      </c>
      <c r="D86" s="1">
        <v>0</v>
      </c>
      <c r="E86">
        <v>119</v>
      </c>
    </row>
    <row r="88" spans="1:5" x14ac:dyDescent="0.35">
      <c r="A88" s="1" t="s">
        <v>6</v>
      </c>
      <c r="B88">
        <v>20</v>
      </c>
      <c r="C88">
        <v>10</v>
      </c>
      <c r="D88" s="1">
        <v>20</v>
      </c>
      <c r="E88">
        <v>1</v>
      </c>
    </row>
    <row r="89" spans="1:5" x14ac:dyDescent="0.35">
      <c r="C89" t="s">
        <v>14</v>
      </c>
    </row>
    <row r="90" spans="1:5" x14ac:dyDescent="0.35">
      <c r="A90" s="1" t="s">
        <v>21</v>
      </c>
      <c r="B90" s="4">
        <f>((B18/(B8+B14))+(B32/(B22+B28))+(B46/(B36+B42))+(B60/(B50+B56))+(B74/(B64+B70))+(B88/(B78+B84)))/6</f>
        <v>0.19999999999999998</v>
      </c>
      <c r="C90" s="4">
        <f>((C18/(C8+C14))+(C32/(C22+C28))+(C46/(C36+C42))+(C60/(C50+C56))+(C74/(C64+C70))+(C88/(C78+C84)))/6</f>
        <v>9.0909090909090925E-2</v>
      </c>
      <c r="D90" s="4">
        <f>((D32/(D22+D28))+(D46/(D36+D42))+(D60/(D50+D56))+(D74/(D64+D70))+(D88/(D78+D84)))/6</f>
        <v>0.12142986220124863</v>
      </c>
      <c r="E90" s="6">
        <f>((E18/(E8+E14))+(E32/(E22+E28))+(E46/(E36+E42))+(E60/(E50+E56))+(E74/(E64+E70))+(E88/(E78+E84)))/6</f>
        <v>8.4033613445378148E-3</v>
      </c>
    </row>
    <row r="92" spans="1:5" x14ac:dyDescent="0.35">
      <c r="A92" s="1" t="s">
        <v>20</v>
      </c>
      <c r="B92">
        <v>0</v>
      </c>
      <c r="C92" s="4">
        <f>10/100</f>
        <v>0.1</v>
      </c>
      <c r="D92" s="5">
        <f>((D16/D10)+(D30-25)/((75+100)/2)+(D44-25)/((50+75)/2)+(D58-25)/((25+50)/2)+(D72-25)/(25/2))/6</f>
        <v>0.18469841269841272</v>
      </c>
      <c r="E92" s="4">
        <f>19/100</f>
        <v>0.19</v>
      </c>
    </row>
  </sheetData>
  <mergeCells count="1">
    <mergeCell ref="D4:E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 Nichols</cp:lastModifiedBy>
  <dcterms:created xsi:type="dcterms:W3CDTF">2020-03-19T14:01:02Z</dcterms:created>
  <dcterms:modified xsi:type="dcterms:W3CDTF">2020-05-16T15:16:06Z</dcterms:modified>
</cp:coreProperties>
</file>